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5\"/>
    </mc:Choice>
  </mc:AlternateContent>
  <xr:revisionPtr revIDLastSave="0" documentId="13_ncr:1_{399BDA9F-BC5E-41CD-827A-6C501F42A8C7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G70" i="2" l="1"/>
  <c r="G71" i="2" s="1"/>
  <c r="G72" i="2" s="1"/>
  <c r="F70" i="2"/>
  <c r="F71" i="2" s="1"/>
  <c r="F72" i="2" s="1"/>
  <c r="F74" i="2" s="1"/>
  <c r="F75" i="2" s="1"/>
  <c r="F76" i="2" s="1"/>
  <c r="C38" i="1" s="1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H23" i="2" l="1"/>
  <c r="H43" i="2"/>
  <c r="G74" i="2"/>
  <c r="G75" i="2" s="1"/>
  <c r="G76" i="2" s="1"/>
  <c r="C39" i="1"/>
  <c r="H37" i="2"/>
  <c r="D72" i="2"/>
  <c r="H71" i="2"/>
  <c r="H70" i="2"/>
  <c r="H72" i="2" l="1"/>
  <c r="D74" i="2"/>
  <c r="H74" i="2" l="1"/>
  <c r="D75" i="2"/>
  <c r="H75" i="2" l="1"/>
  <c r="D76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<sst xmlns="http://schemas.openxmlformats.org/spreadsheetml/2006/main" count="474" uniqueCount="182">
  <si>
    <t>СВОДКА ЗАТРАТ</t>
  </si>
  <si>
    <t>P_0755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</si>
  <si>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</si>
  <si>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</si>
  <si>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</si>
  <si>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</si>
  <si>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</si>
  <si>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</si>
  <si>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</si>
  <si>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</si>
  <si>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</si>
  <si>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</si>
  <si>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</si>
  <si>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</si>
  <si>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</si>
  <si>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</si>
  <si>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</si>
  <si>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</si>
  <si>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</si>
  <si>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</si>
  <si>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</si>
  <si>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</si>
  <si>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</si>
  <si>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</si>
  <si>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</si>
  <si>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</si>
  <si>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</si>
  <si>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</si>
  <si>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</si>
  <si>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</si>
  <si>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</si>
  <si>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</si>
  <si>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</si>
  <si>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</si>
  <si>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</si>
  <si>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</si>
  <si>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</si>
  <si>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</si>
  <si>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</si>
  <si>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</si>
  <si>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</si>
  <si>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</si>
  <si>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</si>
  <si>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</si>
  <si>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</si>
  <si>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</si>
  <si>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</si>
  <si>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</si>
  <si>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</si>
  <si>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</si>
  <si>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</si>
  <si>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</si>
  <si>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</si>
  <si>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</si>
  <si>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</si>
  <si>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</si>
  <si>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</si>
  <si>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</si>
  <si>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</si>
  <si>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</si>
  <si>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</si>
  <si>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</si>
  <si>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</si>
  <si>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</si>
  <si>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</si>
  <si>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</si>
  <si>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</si>
  <si>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</si>
  <si>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</si>
  <si>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</si>
  <si>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</si>
  <si>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</si>
  <si>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</si>
  <si>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</si>
  <si>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</si>
  <si>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</si>
  <si>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</si>
  <si>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</si>
  <si>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</si>
  <si>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</si>
  <si>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</si>
  <si>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</si>
  <si>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</si>
  <si>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</si>
  <si>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</si>
  <si>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</si>
  <si>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</si>
  <si>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</si>
  <si>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</si>
  <si>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</si>
  <si>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</si>
  <si>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</si>
  <si>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</si>
  <si>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</si>
  <si>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</si>
  <si>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</si>
  <si>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</si>
  <si>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</si>
  <si>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</si>
  <si>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</si>
  <si>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</si>
  <si>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</si>
  <si>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</si>
  <si>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</si>
  <si>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</si>
  <si>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</si>
  <si>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</si>
  <si>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</si>
  <si>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</si>
  <si>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</si>
  <si>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</si>
  <si>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</si>
  <si>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</si>
  <si>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</si>
  <si>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</si>
  <si>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</si>
  <si>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</si>
  <si>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</si>
  <si>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</si>
  <si>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</si>
  <si>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</si>
  <si>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</si>
  <si>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525-09-01</t>
  </si>
  <si>
    <t>км</t>
  </si>
  <si>
    <t>Реконструкция ВЛ одноцепная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</si>
  <si>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</si>
  <si>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</si>
  <si>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</si>
  <si>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</si>
  <si>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</si>
  <si>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</si>
  <si>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</si>
  <si>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</si>
  <si>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</si>
  <si>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</si>
  <si>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</si>
  <si>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</si>
  <si>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</si>
  <si>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</si>
  <si>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</si>
  <si>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</si>
  <si>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</si>
  <si>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</si>
  <si>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</si>
  <si>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</si>
  <si>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</si>
  <si>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</si>
  <si>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</si>
  <si>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</si>
  <si>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</si>
  <si>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</si>
  <si>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</si>
  <si>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</si>
  <si>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</si>
  <si>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</si>
  <si>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</si>
  <si>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</si>
  <si>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</si>
  <si>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</si>
  <si>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</si>
  <si>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</si>
  <si>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</si>
  <si>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</si>
  <si>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</si>
  <si>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</si>
  <si>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</si>
  <si>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</si>
  <si>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</si>
  <si>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</si>
  <si>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№105 от 27.02.2024г СВЭМ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</si>
  <si>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</si>
  <si>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</si>
  <si>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</si>
  <si>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</si>
  <si>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</si>
  <si>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</si>
  <si>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</si>
  <si>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</si>
  <si>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</si>
  <si>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</si>
  <si>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</si>
  <si>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ВЛ-0,4кВ от КТП АЛР 327 10/0,4/400 (протяженностью 1,19 км) с заменой КТП 10/0,4/400кВА,установка приборов учета (41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</si>
</sst>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5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153</v>
      </c>
      <c r="C26" s="54"/>
      <c r="D26" s="51"/>
      <c r="E26" s="51"/>
      <c r="F26" s="52"/>
      <c r="G26" s="52" t="s">
        <v>154</v>
      </c>
      <c r="H26" s="52"/>
    </row>
    <row r="27" spans="1:8" ht="16.95" customHeight="1" x14ac:dyDescent="0.3">
      <c r="A27" s="55" t="s">
        <v>6</v>
      </c>
      <c r="B27" s="53" t="s">
        <v>155</v>
      </c>
      <c r="C27" s="56">
        <v>0</v>
      </c>
      <c r="D27" s="57"/>
      <c r="E27" s="57"/>
      <c r="F27" s="58" t="s">
        <v>156</v>
      </c>
      <c r="G27" s="58" t="s">
        <v>157</v>
      </c>
      <c r="H27" s="58" t="s">
        <v>158</v>
      </c>
    </row>
    <row r="28" spans="1:8" ht="16.95" customHeight="1" x14ac:dyDescent="0.3">
      <c r="A28" s="55" t="s">
        <v>7</v>
      </c>
      <c r="B28" s="53" t="s">
        <v>159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160</v>
      </c>
      <c r="C29" s="62">
        <f>ССР!G67*1.2</f>
        <v>1797.74288353104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1797.74288353104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161</v>
      </c>
      <c r="C31" s="62">
        <f>C30-ROUND(C30/1.2,5)</f>
        <v>299.62381353104001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162</v>
      </c>
      <c r="C32" s="66">
        <f>C30*H39</f>
        <v>2177.5598898162575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150</v>
      </c>
      <c r="C33" s="62">
        <v>0.66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163</v>
      </c>
      <c r="C34" s="66">
        <f>C32*C33</f>
        <v>1437.1895272787301</v>
      </c>
      <c r="D34" s="67"/>
      <c r="E34" s="68"/>
      <c r="F34" s="69"/>
      <c r="G34" s="60"/>
      <c r="H34" s="65"/>
    </row>
    <row r="35" spans="1:8" ht="15.6" x14ac:dyDescent="0.3">
      <c r="A35" s="81" t="s">
        <v>164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155</v>
      </c>
      <c r="C37" s="75">
        <f>ССР!D76+ССР!E76</f>
        <v>13543.073602903292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159</v>
      </c>
      <c r="C38" s="75">
        <f>ССР!F76</f>
        <v>4723.7080662014987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160</v>
      </c>
      <c r="C39" s="75">
        <f>(ССР!G72-ССР!G67)*1.2</f>
        <v>744.75920593566536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19011.540875040457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161</v>
      </c>
      <c r="C41" s="62">
        <f>C40-ROUND(C40/1.2,5)</f>
        <v>3168.5901450404563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162</v>
      </c>
      <c r="C42" s="76">
        <f>C40*H40</f>
        <v>24046.24520499822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150</v>
      </c>
      <c r="C43" s="62">
        <f>C33</f>
        <v>0.66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163</v>
      </c>
      <c r="C44" s="66">
        <f>C42*C43</f>
        <v>15870.521835298827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165</v>
      </c>
      <c r="C46" s="102">
        <f>C34+C44</f>
        <v>17307.711362577556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66</v>
      </c>
      <c r="D13" s="19">
        <v>0</v>
      </c>
      <c r="E13" s="19">
        <v>0</v>
      </c>
      <c r="F13" s="19">
        <v>0</v>
      </c>
      <c r="G13" s="19">
        <v>722.01684210526003</v>
      </c>
      <c r="H13" s="19">
        <v>722.01684210526003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722.01684210526003</v>
      </c>
      <c r="H14" s="19">
        <v>722.01684210526003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2921.25</v>
      </c>
      <c r="E13" s="19">
        <v>255.02</v>
      </c>
      <c r="F13" s="19">
        <v>0</v>
      </c>
      <c r="G13" s="19">
        <v>0</v>
      </c>
      <c r="H13" s="19">
        <v>3176.27</v>
      </c>
      <c r="J13" s="5"/>
    </row>
    <row r="14" spans="1:14" ht="16.95" customHeight="1" x14ac:dyDescent="0.3">
      <c r="A14" s="6"/>
      <c r="B14" s="9"/>
      <c r="C14" s="9" t="s">
        <v>89</v>
      </c>
      <c r="D14" s="19">
        <v>2921.25</v>
      </c>
      <c r="E14" s="19">
        <v>255.02</v>
      </c>
      <c r="F14" s="19">
        <v>0</v>
      </c>
      <c r="G14" s="19">
        <v>0</v>
      </c>
      <c r="H14" s="19">
        <v>3176.27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66</v>
      </c>
      <c r="D13" s="19">
        <v>0</v>
      </c>
      <c r="E13" s="19">
        <v>0</v>
      </c>
      <c r="F13" s="19">
        <v>0</v>
      </c>
      <c r="G13" s="19">
        <v>364.69499999999999</v>
      </c>
      <c r="H13" s="19">
        <v>364.69499999999999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364.69499999999999</v>
      </c>
      <c r="H14" s="19">
        <v>364.69499999999999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85</v>
      </c>
      <c r="B3" s="93"/>
      <c r="C3" s="45"/>
      <c r="D3" s="43">
        <v>4734.4414068495998</v>
      </c>
      <c r="E3" s="41"/>
      <c r="F3" s="41"/>
      <c r="G3" s="41"/>
      <c r="H3" s="48"/>
    </row>
    <row r="4" spans="1:8" x14ac:dyDescent="0.3">
      <c r="A4" s="94" t="s">
        <v>114</v>
      </c>
      <c r="B4" s="42" t="s">
        <v>115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4"/>
      <c r="B5" s="42" t="s">
        <v>116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5"/>
      <c r="B6" s="42" t="s">
        <v>117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5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88</v>
      </c>
      <c r="B8" s="97"/>
      <c r="C8" s="94" t="s">
        <v>120</v>
      </c>
      <c r="D8" s="44">
        <v>4734.4414068495998</v>
      </c>
      <c r="E8" s="41">
        <v>1</v>
      </c>
      <c r="F8" s="41" t="s">
        <v>119</v>
      </c>
      <c r="G8" s="44">
        <v>4734.4414068495998</v>
      </c>
      <c r="H8" s="47"/>
    </row>
    <row r="9" spans="1:8" x14ac:dyDescent="0.3">
      <c r="A9" s="98">
        <v>1</v>
      </c>
      <c r="B9" s="42" t="s">
        <v>115</v>
      </c>
      <c r="C9" s="94"/>
      <c r="D9" s="44">
        <v>850.80290444695004</v>
      </c>
      <c r="E9" s="41"/>
      <c r="F9" s="41"/>
      <c r="G9" s="41"/>
      <c r="H9" s="95" t="s">
        <v>25</v>
      </c>
    </row>
    <row r="10" spans="1:8" x14ac:dyDescent="0.3">
      <c r="A10" s="94"/>
      <c r="B10" s="42" t="s">
        <v>116</v>
      </c>
      <c r="C10" s="94"/>
      <c r="D10" s="44">
        <v>61.868222304359001</v>
      </c>
      <c r="E10" s="41"/>
      <c r="F10" s="41"/>
      <c r="G10" s="41"/>
      <c r="H10" s="95"/>
    </row>
    <row r="11" spans="1:8" x14ac:dyDescent="0.3">
      <c r="A11" s="94"/>
      <c r="B11" s="42" t="s">
        <v>117</v>
      </c>
      <c r="C11" s="94"/>
      <c r="D11" s="44">
        <v>3821.7702800983002</v>
      </c>
      <c r="E11" s="41"/>
      <c r="F11" s="41"/>
      <c r="G11" s="41"/>
      <c r="H11" s="95"/>
    </row>
    <row r="12" spans="1:8" x14ac:dyDescent="0.3">
      <c r="A12" s="94"/>
      <c r="B12" s="42" t="s">
        <v>118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50</v>
      </c>
      <c r="B13" s="93"/>
      <c r="C13" s="37"/>
      <c r="D13" s="43">
        <v>169.18219603803999</v>
      </c>
      <c r="E13" s="41"/>
      <c r="F13" s="41"/>
      <c r="G13" s="41"/>
      <c r="H13" s="47"/>
    </row>
    <row r="14" spans="1:8" x14ac:dyDescent="0.3">
      <c r="A14" s="94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118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6" t="s">
        <v>50</v>
      </c>
      <c r="B18" s="97"/>
      <c r="C18" s="94" t="s">
        <v>120</v>
      </c>
      <c r="D18" s="44">
        <v>96.354601444140002</v>
      </c>
      <c r="E18" s="41">
        <v>1</v>
      </c>
      <c r="F18" s="41" t="s">
        <v>119</v>
      </c>
      <c r="G18" s="44">
        <v>96.354601444140002</v>
      </c>
      <c r="H18" s="47"/>
    </row>
    <row r="19" spans="1:8" x14ac:dyDescent="0.3">
      <c r="A19" s="98">
        <v>1</v>
      </c>
      <c r="B19" s="42" t="s">
        <v>115</v>
      </c>
      <c r="C19" s="94"/>
      <c r="D19" s="44">
        <v>0</v>
      </c>
      <c r="E19" s="41"/>
      <c r="F19" s="41"/>
      <c r="G19" s="41"/>
      <c r="H19" s="95" t="s">
        <v>25</v>
      </c>
    </row>
    <row r="20" spans="1:8" x14ac:dyDescent="0.3">
      <c r="A20" s="94"/>
      <c r="B20" s="42" t="s">
        <v>116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117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118</v>
      </c>
      <c r="C22" s="94"/>
      <c r="D22" s="44">
        <v>96.354601444140002</v>
      </c>
      <c r="E22" s="41"/>
      <c r="F22" s="41"/>
      <c r="G22" s="41"/>
      <c r="H22" s="95"/>
    </row>
    <row r="23" spans="1:8" x14ac:dyDescent="0.3">
      <c r="A23" s="94" t="s">
        <v>122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4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118</v>
      </c>
      <c r="C26" s="37"/>
      <c r="D26" s="43">
        <v>169.18219603803999</v>
      </c>
      <c r="E26" s="41"/>
      <c r="F26" s="41"/>
      <c r="G26" s="41"/>
      <c r="H26" s="47"/>
    </row>
    <row r="27" spans="1:8" x14ac:dyDescent="0.3">
      <c r="A27" s="96" t="s">
        <v>50</v>
      </c>
      <c r="B27" s="97"/>
      <c r="C27" s="94" t="s">
        <v>124</v>
      </c>
      <c r="D27" s="44">
        <v>72.827594593897004</v>
      </c>
      <c r="E27" s="41">
        <v>1.19</v>
      </c>
      <c r="F27" s="41" t="s">
        <v>123</v>
      </c>
      <c r="G27" s="44">
        <v>61.199659322602002</v>
      </c>
      <c r="H27" s="47"/>
    </row>
    <row r="28" spans="1:8" x14ac:dyDescent="0.3">
      <c r="A28" s="98">
        <v>1</v>
      </c>
      <c r="B28" s="42" t="s">
        <v>115</v>
      </c>
      <c r="C28" s="94"/>
      <c r="D28" s="44">
        <v>0</v>
      </c>
      <c r="E28" s="41"/>
      <c r="F28" s="41"/>
      <c r="G28" s="41"/>
      <c r="H28" s="95" t="s">
        <v>29</v>
      </c>
    </row>
    <row r="29" spans="1:8" x14ac:dyDescent="0.3">
      <c r="A29" s="94"/>
      <c r="B29" s="42" t="s">
        <v>116</v>
      </c>
      <c r="C29" s="94"/>
      <c r="D29" s="44">
        <v>0</v>
      </c>
      <c r="E29" s="41"/>
      <c r="F29" s="41"/>
      <c r="G29" s="41"/>
      <c r="H29" s="95"/>
    </row>
    <row r="30" spans="1:8" x14ac:dyDescent="0.3">
      <c r="A30" s="94"/>
      <c r="B30" s="42" t="s">
        <v>117</v>
      </c>
      <c r="C30" s="94"/>
      <c r="D30" s="44">
        <v>0</v>
      </c>
      <c r="E30" s="41"/>
      <c r="F30" s="41"/>
      <c r="G30" s="41"/>
      <c r="H30" s="95"/>
    </row>
    <row r="31" spans="1:8" x14ac:dyDescent="0.3">
      <c r="A31" s="94"/>
      <c r="B31" s="42" t="s">
        <v>118</v>
      </c>
      <c r="C31" s="94"/>
      <c r="D31" s="44">
        <v>72.827594593897004</v>
      </c>
      <c r="E31" s="41"/>
      <c r="F31" s="41"/>
      <c r="G31" s="41"/>
      <c r="H31" s="95"/>
    </row>
    <row r="32" spans="1:8" ht="24.6" x14ac:dyDescent="0.3">
      <c r="A32" s="99" t="s">
        <v>66</v>
      </c>
      <c r="B32" s="93"/>
      <c r="C32" s="37"/>
      <c r="D32" s="43">
        <v>1477.0959021053</v>
      </c>
      <c r="E32" s="41"/>
      <c r="F32" s="41"/>
      <c r="G32" s="41"/>
      <c r="H32" s="47"/>
    </row>
    <row r="33" spans="1:8" x14ac:dyDescent="0.3">
      <c r="A33" s="94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4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4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118</v>
      </c>
      <c r="C36" s="37"/>
      <c r="D36" s="43">
        <v>390.38405999999998</v>
      </c>
      <c r="E36" s="41"/>
      <c r="F36" s="41"/>
      <c r="G36" s="41"/>
      <c r="H36" s="47"/>
    </row>
    <row r="37" spans="1:8" x14ac:dyDescent="0.3">
      <c r="A37" s="96" t="s">
        <v>66</v>
      </c>
      <c r="B37" s="97"/>
      <c r="C37" s="94" t="s">
        <v>120</v>
      </c>
      <c r="D37" s="44">
        <v>390.38405999999998</v>
      </c>
      <c r="E37" s="41">
        <v>1</v>
      </c>
      <c r="F37" s="41" t="s">
        <v>119</v>
      </c>
      <c r="G37" s="44">
        <v>390.38405999999998</v>
      </c>
      <c r="H37" s="47"/>
    </row>
    <row r="38" spans="1:8" x14ac:dyDescent="0.3">
      <c r="A38" s="98">
        <v>1</v>
      </c>
      <c r="B38" s="42" t="s">
        <v>115</v>
      </c>
      <c r="C38" s="94"/>
      <c r="D38" s="44">
        <v>0</v>
      </c>
      <c r="E38" s="41"/>
      <c r="F38" s="41"/>
      <c r="G38" s="41"/>
      <c r="H38" s="95" t="s">
        <v>25</v>
      </c>
    </row>
    <row r="39" spans="1:8" x14ac:dyDescent="0.3">
      <c r="A39" s="94"/>
      <c r="B39" s="42" t="s">
        <v>116</v>
      </c>
      <c r="C39" s="94"/>
      <c r="D39" s="44">
        <v>0</v>
      </c>
      <c r="E39" s="41"/>
      <c r="F39" s="41"/>
      <c r="G39" s="41"/>
      <c r="H39" s="95"/>
    </row>
    <row r="40" spans="1:8" x14ac:dyDescent="0.3">
      <c r="A40" s="94"/>
      <c r="B40" s="42" t="s">
        <v>117</v>
      </c>
      <c r="C40" s="94"/>
      <c r="D40" s="44">
        <v>0</v>
      </c>
      <c r="E40" s="41"/>
      <c r="F40" s="41"/>
      <c r="G40" s="41"/>
      <c r="H40" s="95"/>
    </row>
    <row r="41" spans="1:8" x14ac:dyDescent="0.3">
      <c r="A41" s="94"/>
      <c r="B41" s="42" t="s">
        <v>118</v>
      </c>
      <c r="C41" s="94"/>
      <c r="D41" s="44">
        <v>390.38405999999998</v>
      </c>
      <c r="E41" s="41"/>
      <c r="F41" s="41"/>
      <c r="G41" s="41"/>
      <c r="H41" s="95"/>
    </row>
    <row r="42" spans="1:8" x14ac:dyDescent="0.3">
      <c r="A42" s="94" t="s">
        <v>126</v>
      </c>
      <c r="B42" s="42" t="s">
        <v>115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/>
      <c r="B43" s="42" t="s">
        <v>116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4"/>
      <c r="B44" s="42" t="s">
        <v>117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4"/>
      <c r="B45" s="42" t="s">
        <v>118</v>
      </c>
      <c r="C45" s="37"/>
      <c r="D45" s="43">
        <v>1477.0959021053</v>
      </c>
      <c r="E45" s="41"/>
      <c r="F45" s="41"/>
      <c r="G45" s="41"/>
      <c r="H45" s="47"/>
    </row>
    <row r="46" spans="1:8" x14ac:dyDescent="0.3">
      <c r="A46" s="96" t="s">
        <v>66</v>
      </c>
      <c r="B46" s="97"/>
      <c r="C46" s="94" t="s">
        <v>124</v>
      </c>
      <c r="D46" s="44">
        <v>722.01684210526003</v>
      </c>
      <c r="E46" s="41">
        <v>1.19</v>
      </c>
      <c r="F46" s="41" t="s">
        <v>123</v>
      </c>
      <c r="G46" s="44">
        <v>606.73684210526005</v>
      </c>
      <c r="H46" s="47"/>
    </row>
    <row r="47" spans="1:8" x14ac:dyDescent="0.3">
      <c r="A47" s="98">
        <v>1</v>
      </c>
      <c r="B47" s="42" t="s">
        <v>115</v>
      </c>
      <c r="C47" s="94"/>
      <c r="D47" s="44">
        <v>0</v>
      </c>
      <c r="E47" s="41"/>
      <c r="F47" s="41"/>
      <c r="G47" s="41"/>
      <c r="H47" s="95" t="s">
        <v>29</v>
      </c>
    </row>
    <row r="48" spans="1:8" x14ac:dyDescent="0.3">
      <c r="A48" s="94"/>
      <c r="B48" s="42" t="s">
        <v>116</v>
      </c>
      <c r="C48" s="94"/>
      <c r="D48" s="44">
        <v>0</v>
      </c>
      <c r="E48" s="41"/>
      <c r="F48" s="41"/>
      <c r="G48" s="41"/>
      <c r="H48" s="95"/>
    </row>
    <row r="49" spans="1:8" x14ac:dyDescent="0.3">
      <c r="A49" s="94"/>
      <c r="B49" s="42" t="s">
        <v>117</v>
      </c>
      <c r="C49" s="94"/>
      <c r="D49" s="44">
        <v>0</v>
      </c>
      <c r="E49" s="41"/>
      <c r="F49" s="41"/>
      <c r="G49" s="41"/>
      <c r="H49" s="95"/>
    </row>
    <row r="50" spans="1:8" x14ac:dyDescent="0.3">
      <c r="A50" s="94"/>
      <c r="B50" s="42" t="s">
        <v>118</v>
      </c>
      <c r="C50" s="94"/>
      <c r="D50" s="44">
        <v>722.01684210526003</v>
      </c>
      <c r="E50" s="41"/>
      <c r="F50" s="41"/>
      <c r="G50" s="41"/>
      <c r="H50" s="95"/>
    </row>
    <row r="51" spans="1:8" x14ac:dyDescent="0.3">
      <c r="A51" s="96" t="s">
        <v>66</v>
      </c>
      <c r="B51" s="97"/>
      <c r="C51" s="94" t="s">
        <v>127</v>
      </c>
      <c r="D51" s="44">
        <v>364.69499999999999</v>
      </c>
      <c r="E51" s="41">
        <v>41</v>
      </c>
      <c r="F51" s="41" t="s">
        <v>119</v>
      </c>
      <c r="G51" s="44">
        <v>8.8949999999999996</v>
      </c>
      <c r="H51" s="47"/>
    </row>
    <row r="52" spans="1:8" x14ac:dyDescent="0.3">
      <c r="A52" s="98">
        <v>2</v>
      </c>
      <c r="B52" s="42" t="s">
        <v>115</v>
      </c>
      <c r="C52" s="94"/>
      <c r="D52" s="44">
        <v>0</v>
      </c>
      <c r="E52" s="41"/>
      <c r="F52" s="41"/>
      <c r="G52" s="41"/>
      <c r="H52" s="95" t="s">
        <v>29</v>
      </c>
    </row>
    <row r="53" spans="1:8" x14ac:dyDescent="0.3">
      <c r="A53" s="94"/>
      <c r="B53" s="42" t="s">
        <v>116</v>
      </c>
      <c r="C53" s="94"/>
      <c r="D53" s="44">
        <v>0</v>
      </c>
      <c r="E53" s="41"/>
      <c r="F53" s="41"/>
      <c r="G53" s="41"/>
      <c r="H53" s="95"/>
    </row>
    <row r="54" spans="1:8" x14ac:dyDescent="0.3">
      <c r="A54" s="94"/>
      <c r="B54" s="42" t="s">
        <v>117</v>
      </c>
      <c r="C54" s="94"/>
      <c r="D54" s="44">
        <v>0</v>
      </c>
      <c r="E54" s="41"/>
      <c r="F54" s="41"/>
      <c r="G54" s="41"/>
      <c r="H54" s="95"/>
    </row>
    <row r="55" spans="1:8" x14ac:dyDescent="0.3">
      <c r="A55" s="94"/>
      <c r="B55" s="42" t="s">
        <v>118</v>
      </c>
      <c r="C55" s="94"/>
      <c r="D55" s="44">
        <v>364.69499999999999</v>
      </c>
      <c r="E55" s="41"/>
      <c r="F55" s="41"/>
      <c r="G55" s="41"/>
      <c r="H55" s="95"/>
    </row>
    <row r="56" spans="1:8" ht="24.6" x14ac:dyDescent="0.3">
      <c r="A56" s="99" t="s">
        <v>95</v>
      </c>
      <c r="B56" s="93"/>
      <c r="C56" s="37"/>
      <c r="D56" s="43">
        <v>37.762898550724998</v>
      </c>
      <c r="E56" s="41"/>
      <c r="F56" s="41"/>
      <c r="G56" s="41"/>
      <c r="H56" s="47"/>
    </row>
    <row r="57" spans="1:8" x14ac:dyDescent="0.3">
      <c r="A57" s="94" t="s">
        <v>128</v>
      </c>
      <c r="B57" s="42" t="s">
        <v>115</v>
      </c>
      <c r="C57" s="37"/>
      <c r="D57" s="43">
        <v>37.762898550724998</v>
      </c>
      <c r="E57" s="41"/>
      <c r="F57" s="41"/>
      <c r="G57" s="41"/>
      <c r="H57" s="47"/>
    </row>
    <row r="58" spans="1:8" x14ac:dyDescent="0.3">
      <c r="A58" s="94"/>
      <c r="B58" s="42" t="s">
        <v>116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4"/>
      <c r="B59" s="42" t="s">
        <v>117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4"/>
      <c r="B60" s="42" t="s">
        <v>118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6" t="s">
        <v>27</v>
      </c>
      <c r="B61" s="97"/>
      <c r="C61" s="94" t="s">
        <v>131</v>
      </c>
      <c r="D61" s="44">
        <v>37.762898550724998</v>
      </c>
      <c r="E61" s="41">
        <v>2.4000000000000001E-5</v>
      </c>
      <c r="F61" s="41" t="s">
        <v>129</v>
      </c>
      <c r="G61" s="44">
        <v>1573454.1062802</v>
      </c>
      <c r="H61" s="47"/>
    </row>
    <row r="62" spans="1:8" x14ac:dyDescent="0.3">
      <c r="A62" s="98">
        <v>1</v>
      </c>
      <c r="B62" s="42" t="s">
        <v>115</v>
      </c>
      <c r="C62" s="94"/>
      <c r="D62" s="44">
        <v>37.762898550724998</v>
      </c>
      <c r="E62" s="41"/>
      <c r="F62" s="41"/>
      <c r="G62" s="41"/>
      <c r="H62" s="95" t="s">
        <v>130</v>
      </c>
    </row>
    <row r="63" spans="1:8" x14ac:dyDescent="0.3">
      <c r="A63" s="94"/>
      <c r="B63" s="42" t="s">
        <v>116</v>
      </c>
      <c r="C63" s="94"/>
      <c r="D63" s="44">
        <v>0</v>
      </c>
      <c r="E63" s="41"/>
      <c r="F63" s="41"/>
      <c r="G63" s="41"/>
      <c r="H63" s="95"/>
    </row>
    <row r="64" spans="1:8" x14ac:dyDescent="0.3">
      <c r="A64" s="94"/>
      <c r="B64" s="42" t="s">
        <v>117</v>
      </c>
      <c r="C64" s="94"/>
      <c r="D64" s="44">
        <v>0</v>
      </c>
      <c r="E64" s="41"/>
      <c r="F64" s="41"/>
      <c r="G64" s="41"/>
      <c r="H64" s="95"/>
    </row>
    <row r="65" spans="1:8" x14ac:dyDescent="0.3">
      <c r="A65" s="94"/>
      <c r="B65" s="42" t="s">
        <v>118</v>
      </c>
      <c r="C65" s="94"/>
      <c r="D65" s="44">
        <v>0</v>
      </c>
      <c r="E65" s="41"/>
      <c r="F65" s="41"/>
      <c r="G65" s="41"/>
      <c r="H65" s="95"/>
    </row>
    <row r="66" spans="1:8" ht="24.6" x14ac:dyDescent="0.3">
      <c r="A66" s="99" t="s">
        <v>98</v>
      </c>
      <c r="B66" s="93"/>
      <c r="C66" s="37"/>
      <c r="D66" s="43">
        <v>173405.21739129999</v>
      </c>
      <c r="E66" s="41"/>
      <c r="F66" s="41"/>
      <c r="G66" s="41"/>
      <c r="H66" s="47"/>
    </row>
    <row r="67" spans="1:8" x14ac:dyDescent="0.3">
      <c r="A67" s="94" t="s">
        <v>132</v>
      </c>
      <c r="B67" s="42" t="s">
        <v>115</v>
      </c>
      <c r="C67" s="37"/>
      <c r="D67" s="43">
        <v>0</v>
      </c>
      <c r="E67" s="41"/>
      <c r="F67" s="41"/>
      <c r="G67" s="41"/>
      <c r="H67" s="47"/>
    </row>
    <row r="68" spans="1:8" x14ac:dyDescent="0.3">
      <c r="A68" s="94"/>
      <c r="B68" s="42" t="s">
        <v>116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4"/>
      <c r="B69" s="42" t="s">
        <v>117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4"/>
      <c r="B70" s="42" t="s">
        <v>118</v>
      </c>
      <c r="C70" s="37"/>
      <c r="D70" s="43">
        <v>173405.21739129999</v>
      </c>
      <c r="E70" s="41"/>
      <c r="F70" s="41"/>
      <c r="G70" s="41"/>
      <c r="H70" s="47"/>
    </row>
    <row r="71" spans="1:8" x14ac:dyDescent="0.3">
      <c r="A71" s="96" t="s">
        <v>98</v>
      </c>
      <c r="B71" s="97"/>
      <c r="C71" s="94" t="s">
        <v>131</v>
      </c>
      <c r="D71" s="44">
        <v>173405.21739129999</v>
      </c>
      <c r="E71" s="41">
        <v>2.4000000000000001E-5</v>
      </c>
      <c r="F71" s="41" t="s">
        <v>129</v>
      </c>
      <c r="G71" s="44">
        <v>7225217391.3043003</v>
      </c>
      <c r="H71" s="47"/>
    </row>
    <row r="72" spans="1:8" x14ac:dyDescent="0.3">
      <c r="A72" s="98">
        <v>1</v>
      </c>
      <c r="B72" s="42" t="s">
        <v>115</v>
      </c>
      <c r="C72" s="94"/>
      <c r="D72" s="44">
        <v>0</v>
      </c>
      <c r="E72" s="41"/>
      <c r="F72" s="41"/>
      <c r="G72" s="41"/>
      <c r="H72" s="95" t="s">
        <v>130</v>
      </c>
    </row>
    <row r="73" spans="1:8" x14ac:dyDescent="0.3">
      <c r="A73" s="94"/>
      <c r="B73" s="42" t="s">
        <v>116</v>
      </c>
      <c r="C73" s="94"/>
      <c r="D73" s="44">
        <v>0</v>
      </c>
      <c r="E73" s="41"/>
      <c r="F73" s="41"/>
      <c r="G73" s="41"/>
      <c r="H73" s="95"/>
    </row>
    <row r="74" spans="1:8" x14ac:dyDescent="0.3">
      <c r="A74" s="94"/>
      <c r="B74" s="42" t="s">
        <v>117</v>
      </c>
      <c r="C74" s="94"/>
      <c r="D74" s="44">
        <v>0</v>
      </c>
      <c r="E74" s="41"/>
      <c r="F74" s="41"/>
      <c r="G74" s="41"/>
      <c r="H74" s="95"/>
    </row>
    <row r="75" spans="1:8" x14ac:dyDescent="0.3">
      <c r="A75" s="94"/>
      <c r="B75" s="42" t="s">
        <v>118</v>
      </c>
      <c r="C75" s="94"/>
      <c r="D75" s="44">
        <v>173405.21739129999</v>
      </c>
      <c r="E75" s="41"/>
      <c r="F75" s="41"/>
      <c r="G75" s="41"/>
      <c r="H75" s="95"/>
    </row>
    <row r="76" spans="1:8" ht="24.6" x14ac:dyDescent="0.3">
      <c r="A76" s="99" t="s">
        <v>29</v>
      </c>
      <c r="B76" s="93"/>
      <c r="C76" s="37"/>
      <c r="D76" s="43">
        <v>6288.2519502658997</v>
      </c>
      <c r="E76" s="41"/>
      <c r="F76" s="41"/>
      <c r="G76" s="41"/>
      <c r="H76" s="47"/>
    </row>
    <row r="77" spans="1:8" x14ac:dyDescent="0.3">
      <c r="A77" s="94" t="s">
        <v>133</v>
      </c>
      <c r="B77" s="42" t="s">
        <v>115</v>
      </c>
      <c r="C77" s="37"/>
      <c r="D77" s="43">
        <v>6185.4743085016999</v>
      </c>
      <c r="E77" s="41"/>
      <c r="F77" s="41"/>
      <c r="G77" s="41"/>
      <c r="H77" s="47"/>
    </row>
    <row r="78" spans="1:8" x14ac:dyDescent="0.3">
      <c r="A78" s="94"/>
      <c r="B78" s="42" t="s">
        <v>116</v>
      </c>
      <c r="C78" s="37"/>
      <c r="D78" s="43">
        <v>102.77764176426</v>
      </c>
      <c r="E78" s="41"/>
      <c r="F78" s="41"/>
      <c r="G78" s="41"/>
      <c r="H78" s="47"/>
    </row>
    <row r="79" spans="1:8" x14ac:dyDescent="0.3">
      <c r="A79" s="94"/>
      <c r="B79" s="42" t="s">
        <v>117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4"/>
      <c r="B80" s="42" t="s">
        <v>118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 t="s">
        <v>102</v>
      </c>
      <c r="B81" s="97"/>
      <c r="C81" s="94" t="s">
        <v>124</v>
      </c>
      <c r="D81" s="44">
        <v>6288.2519502658997</v>
      </c>
      <c r="E81" s="41">
        <v>1.19</v>
      </c>
      <c r="F81" s="41" t="s">
        <v>123</v>
      </c>
      <c r="G81" s="44">
        <v>5284.2453363578998</v>
      </c>
      <c r="H81" s="47"/>
    </row>
    <row r="82" spans="1:8" x14ac:dyDescent="0.3">
      <c r="A82" s="98">
        <v>1</v>
      </c>
      <c r="B82" s="42" t="s">
        <v>115</v>
      </c>
      <c r="C82" s="94"/>
      <c r="D82" s="44">
        <v>6185.4743085016999</v>
      </c>
      <c r="E82" s="41"/>
      <c r="F82" s="41"/>
      <c r="G82" s="41"/>
      <c r="H82" s="95" t="s">
        <v>29</v>
      </c>
    </row>
    <row r="83" spans="1:8" x14ac:dyDescent="0.3">
      <c r="A83" s="94"/>
      <c r="B83" s="42" t="s">
        <v>116</v>
      </c>
      <c r="C83" s="94"/>
      <c r="D83" s="44">
        <v>102.77764176426</v>
      </c>
      <c r="E83" s="41"/>
      <c r="F83" s="41"/>
      <c r="G83" s="41"/>
      <c r="H83" s="95"/>
    </row>
    <row r="84" spans="1:8" x14ac:dyDescent="0.3">
      <c r="A84" s="94"/>
      <c r="B84" s="42" t="s">
        <v>117</v>
      </c>
      <c r="C84" s="94"/>
      <c r="D84" s="44">
        <v>0</v>
      </c>
      <c r="E84" s="41"/>
      <c r="F84" s="41"/>
      <c r="G84" s="41"/>
      <c r="H84" s="95"/>
    </row>
    <row r="85" spans="1:8" x14ac:dyDescent="0.3">
      <c r="A85" s="94"/>
      <c r="B85" s="42" t="s">
        <v>118</v>
      </c>
      <c r="C85" s="94"/>
      <c r="D85" s="44">
        <v>0</v>
      </c>
      <c r="E85" s="41"/>
      <c r="F85" s="41"/>
      <c r="G85" s="41"/>
      <c r="H85" s="95"/>
    </row>
    <row r="86" spans="1:8" ht="24.6" x14ac:dyDescent="0.3">
      <c r="A86" s="99"/>
      <c r="B86" s="93"/>
      <c r="C86" s="37"/>
      <c r="D86" s="43">
        <v>3176.27</v>
      </c>
      <c r="E86" s="41"/>
      <c r="F86" s="41"/>
      <c r="G86" s="41"/>
      <c r="H86" s="47"/>
    </row>
    <row r="87" spans="1:8" x14ac:dyDescent="0.3">
      <c r="A87" s="94" t="s">
        <v>133</v>
      </c>
      <c r="B87" s="42" t="s">
        <v>115</v>
      </c>
      <c r="C87" s="37"/>
      <c r="D87" s="43">
        <v>2921.25</v>
      </c>
      <c r="E87" s="41"/>
      <c r="F87" s="41"/>
      <c r="G87" s="41"/>
      <c r="H87" s="47"/>
    </row>
    <row r="88" spans="1:8" x14ac:dyDescent="0.3">
      <c r="A88" s="94"/>
      <c r="B88" s="42" t="s">
        <v>116</v>
      </c>
      <c r="C88" s="37"/>
      <c r="D88" s="43">
        <v>255.02</v>
      </c>
      <c r="E88" s="41"/>
      <c r="F88" s="41"/>
      <c r="G88" s="41"/>
      <c r="H88" s="47"/>
    </row>
    <row r="89" spans="1:8" x14ac:dyDescent="0.3">
      <c r="A89" s="94"/>
      <c r="B89" s="42" t="s">
        <v>117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4"/>
      <c r="B90" s="42" t="s">
        <v>118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6" t="s">
        <v>102</v>
      </c>
      <c r="B91" s="97"/>
      <c r="C91" s="94" t="s">
        <v>127</v>
      </c>
      <c r="D91" s="44">
        <v>3176.27</v>
      </c>
      <c r="E91" s="41">
        <v>41</v>
      </c>
      <c r="F91" s="41" t="s">
        <v>119</v>
      </c>
      <c r="G91" s="44">
        <v>77.47</v>
      </c>
      <c r="H91" s="47"/>
    </row>
    <row r="92" spans="1:8" x14ac:dyDescent="0.3">
      <c r="A92" s="98">
        <v>1</v>
      </c>
      <c r="B92" s="42" t="s">
        <v>115</v>
      </c>
      <c r="C92" s="94"/>
      <c r="D92" s="44">
        <v>2921.25</v>
      </c>
      <c r="E92" s="41"/>
      <c r="F92" s="41"/>
      <c r="G92" s="41"/>
      <c r="H92" s="95" t="s">
        <v>29</v>
      </c>
    </row>
    <row r="93" spans="1:8" x14ac:dyDescent="0.3">
      <c r="A93" s="94"/>
      <c r="B93" s="42" t="s">
        <v>116</v>
      </c>
      <c r="C93" s="94"/>
      <c r="D93" s="44">
        <v>255.02</v>
      </c>
      <c r="E93" s="41"/>
      <c r="F93" s="41"/>
      <c r="G93" s="41"/>
      <c r="H93" s="95"/>
    </row>
    <row r="94" spans="1:8" x14ac:dyDescent="0.3">
      <c r="A94" s="94"/>
      <c r="B94" s="42" t="s">
        <v>117</v>
      </c>
      <c r="C94" s="94"/>
      <c r="D94" s="44">
        <v>0</v>
      </c>
      <c r="E94" s="41"/>
      <c r="F94" s="41"/>
      <c r="G94" s="41"/>
      <c r="H94" s="95"/>
    </row>
    <row r="95" spans="1:8" x14ac:dyDescent="0.3">
      <c r="A95" s="94"/>
      <c r="B95" s="42" t="s">
        <v>118</v>
      </c>
      <c r="C95" s="94"/>
      <c r="D95" s="44">
        <v>0</v>
      </c>
      <c r="E95" s="41"/>
      <c r="F95" s="41"/>
      <c r="G95" s="41"/>
      <c r="H95" s="95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100" t="s">
        <v>134</v>
      </c>
      <c r="B98" s="100"/>
      <c r="C98" s="100"/>
      <c r="D98" s="100"/>
      <c r="E98" s="100"/>
      <c r="F98" s="100"/>
      <c r="G98" s="100"/>
      <c r="H98" s="100"/>
    </row>
    <row r="99" spans="1:8" x14ac:dyDescent="0.3">
      <c r="A99" s="100" t="s">
        <v>135</v>
      </c>
      <c r="B99" s="100"/>
      <c r="C99" s="100"/>
      <c r="D99" s="100"/>
      <c r="E99" s="100"/>
      <c r="F99" s="100"/>
      <c r="G99" s="100"/>
      <c r="H99" s="100"/>
    </row>
  </sheetData>
  <mergeCells count="58">
    <mergeCell ref="A98:H98"/>
    <mergeCell ref="A99:H99"/>
    <mergeCell ref="A86:B86"/>
    <mergeCell ref="A87:A90"/>
    <mergeCell ref="A91:B91"/>
    <mergeCell ref="H92:H95"/>
    <mergeCell ref="C91:C95"/>
    <mergeCell ref="A92:A95"/>
    <mergeCell ref="A76:B76"/>
    <mergeCell ref="A77:A80"/>
    <mergeCell ref="A81:B81"/>
    <mergeCell ref="H82:H85"/>
    <mergeCell ref="C81:C85"/>
    <mergeCell ref="A82:A85"/>
    <mergeCell ref="A66:B66"/>
    <mergeCell ref="A67:A70"/>
    <mergeCell ref="A71:B71"/>
    <mergeCell ref="H72:H75"/>
    <mergeCell ref="C71:C75"/>
    <mergeCell ref="A72:A75"/>
    <mergeCell ref="A57:A60"/>
    <mergeCell ref="A61:B61"/>
    <mergeCell ref="H62:H65"/>
    <mergeCell ref="C61:C65"/>
    <mergeCell ref="A62:A65"/>
    <mergeCell ref="A51:B51"/>
    <mergeCell ref="H52:H55"/>
    <mergeCell ref="C51:C55"/>
    <mergeCell ref="A52:A55"/>
    <mergeCell ref="A56:B56"/>
    <mergeCell ref="A42:A45"/>
    <mergeCell ref="A46:B46"/>
    <mergeCell ref="H47:H50"/>
    <mergeCell ref="C46:C50"/>
    <mergeCell ref="A47:A50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137</v>
      </c>
      <c r="B3" s="6" t="s">
        <v>138</v>
      </c>
      <c r="C3" s="6" t="s">
        <v>139</v>
      </c>
      <c r="D3" s="6" t="s">
        <v>140</v>
      </c>
      <c r="E3" s="6" t="s">
        <v>141</v>
      </c>
      <c r="F3" s="6" t="s">
        <v>142</v>
      </c>
      <c r="G3" s="6" t="s">
        <v>143</v>
      </c>
      <c r="H3" s="6" t="s">
        <v>144</v>
      </c>
    </row>
    <row r="4" spans="1:8" ht="39" customHeight="1" x14ac:dyDescent="0.3">
      <c r="A4" s="25" t="s">
        <v>145</v>
      </c>
      <c r="B4" s="26" t="s">
        <v>119</v>
      </c>
      <c r="C4" s="27">
        <v>1</v>
      </c>
      <c r="D4" s="27">
        <v>3821.7702800983002</v>
      </c>
      <c r="E4" s="26" t="s">
        <v>146</v>
      </c>
      <c r="F4" s="25" t="s">
        <v>145</v>
      </c>
      <c r="G4" s="27">
        <v>3821.7702800983002</v>
      </c>
      <c r="H4" s="28" t="s">
        <v>169</v>
      </c>
    </row>
    <row r="5" spans="1:8" ht="39" customHeight="1" x14ac:dyDescent="0.3">
      <c r="A5" s="25" t="s">
        <v>147</v>
      </c>
      <c r="B5" s="26" t="s">
        <v>123</v>
      </c>
      <c r="C5" s="27">
        <v>1.3353052631579001</v>
      </c>
      <c r="D5" s="27">
        <v>900.30388838926001</v>
      </c>
      <c r="E5" s="26">
        <v>0.4</v>
      </c>
      <c r="F5" s="25" t="s">
        <v>147</v>
      </c>
      <c r="G5" s="27">
        <v>1202.1805206076999</v>
      </c>
      <c r="H5" s="28" t="s">
        <v>167</v>
      </c>
    </row>
    <row r="6" spans="1:8" ht="39" customHeight="1" x14ac:dyDescent="0.3">
      <c r="A6" s="25" t="s">
        <v>148</v>
      </c>
      <c r="B6" s="26" t="s">
        <v>119</v>
      </c>
      <c r="C6" s="27">
        <v>35</v>
      </c>
      <c r="D6" s="27">
        <v>81.798315329532997</v>
      </c>
      <c r="E6" s="26">
        <v>0.4</v>
      </c>
      <c r="F6" s="25" t="s">
        <v>148</v>
      </c>
      <c r="G6" s="27">
        <v>2459.1156692752002</v>
      </c>
      <c r="H6" s="28" t="s">
        <v>168</v>
      </c>
    </row>
    <row r="7" spans="1:8" ht="39" hidden="1" customHeight="1" x14ac:dyDescent="0.3">
      <c r="A7" s="25" t="s">
        <v>148</v>
      </c>
      <c r="B7" s="26" t="s">
        <v>119</v>
      </c>
      <c r="C7" s="27">
        <v>5.0105263157894999</v>
      </c>
      <c r="D7" s="27">
        <v>19.871333705078001</v>
      </c>
      <c r="E7" s="26">
        <v>0.4</v>
      </c>
      <c r="F7" s="26"/>
      <c r="G7" s="27">
        <v>99.565840459127998</v>
      </c>
      <c r="H7" s="28"/>
    </row>
    <row r="8" spans="1:8" ht="39" hidden="1" customHeight="1" x14ac:dyDescent="0.3">
      <c r="A8" s="25" t="s">
        <v>149</v>
      </c>
      <c r="B8" s="26" t="s">
        <v>119</v>
      </c>
      <c r="C8" s="27">
        <v>184.5</v>
      </c>
      <c r="D8" s="27">
        <v>4.8225376529421</v>
      </c>
      <c r="E8" s="26"/>
      <c r="F8" s="26"/>
      <c r="G8" s="27">
        <v>889.75819696782003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7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9106.7243085016999</v>
      </c>
      <c r="E27" s="20">
        <v>357.79764176425999</v>
      </c>
      <c r="F27" s="20">
        <v>0</v>
      </c>
      <c r="G27" s="20">
        <v>0</v>
      </c>
      <c r="H27" s="20">
        <v>9464.5219502659002</v>
      </c>
    </row>
    <row r="28" spans="1:8" ht="16.95" customHeight="1" x14ac:dyDescent="0.3">
      <c r="A28" s="6"/>
      <c r="B28" s="9"/>
      <c r="C28" s="9" t="s">
        <v>30</v>
      </c>
      <c r="D28" s="20">
        <v>9998.7316344906994</v>
      </c>
      <c r="E28" s="20">
        <v>419.66586406862001</v>
      </c>
      <c r="F28" s="20">
        <v>3821.7702800983002</v>
      </c>
      <c r="G28" s="20">
        <v>0</v>
      </c>
      <c r="H28" s="20">
        <v>14240.167778658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9998.7316344906994</v>
      </c>
      <c r="E44" s="20">
        <v>419.66586406862001</v>
      </c>
      <c r="F44" s="20">
        <v>3821.7702800983002</v>
      </c>
      <c r="G44" s="20">
        <v>0</v>
      </c>
      <c r="H44" s="20">
        <v>14240.167778658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248.93818032370999</v>
      </c>
      <c r="E46" s="20">
        <v>10.491646601716001</v>
      </c>
      <c r="F46" s="20">
        <v>0</v>
      </c>
      <c r="G46" s="20">
        <v>0</v>
      </c>
      <c r="H46" s="20">
        <v>259.42982692543001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0.82408843084099004</v>
      </c>
      <c r="E47" s="20">
        <v>0</v>
      </c>
      <c r="F47" s="20">
        <v>0</v>
      </c>
      <c r="G47" s="20">
        <v>0</v>
      </c>
      <c r="H47" s="20">
        <v>0.82408843084099004</v>
      </c>
    </row>
    <row r="48" spans="1:8" ht="16.95" customHeight="1" x14ac:dyDescent="0.3">
      <c r="A48" s="6"/>
      <c r="B48" s="9"/>
      <c r="C48" s="9" t="s">
        <v>46</v>
      </c>
      <c r="D48" s="20">
        <v>249.76226875456001</v>
      </c>
      <c r="E48" s="20">
        <v>10.491646601716001</v>
      </c>
      <c r="F48" s="20">
        <v>0</v>
      </c>
      <c r="G48" s="20">
        <v>0</v>
      </c>
      <c r="H48" s="20">
        <v>260.25391535627</v>
      </c>
    </row>
    <row r="49" spans="1:8" ht="16.95" customHeight="1" x14ac:dyDescent="0.3">
      <c r="A49" s="6"/>
      <c r="B49" s="9"/>
      <c r="C49" s="9" t="s">
        <v>47</v>
      </c>
      <c r="D49" s="20">
        <v>10248.493903245</v>
      </c>
      <c r="E49" s="20">
        <v>430.15751067034</v>
      </c>
      <c r="F49" s="20">
        <v>3821.7702800983002</v>
      </c>
      <c r="G49" s="20">
        <v>0</v>
      </c>
      <c r="H49" s="20">
        <v>14500.421694014</v>
      </c>
    </row>
    <row r="50" spans="1:8" ht="16.95" customHeight="1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96.354601444140002</v>
      </c>
      <c r="H51" s="20">
        <v>96.354601444140002</v>
      </c>
    </row>
    <row r="52" spans="1:8" ht="31.2" x14ac:dyDescent="0.3">
      <c r="A52" s="6">
        <v>7</v>
      </c>
      <c r="B52" s="6" t="s">
        <v>51</v>
      </c>
      <c r="C52" s="7" t="s">
        <v>52</v>
      </c>
      <c r="D52" s="20">
        <v>267.30076543081998</v>
      </c>
      <c r="E52" s="20">
        <v>11.227111028495999</v>
      </c>
      <c r="F52" s="20">
        <v>0</v>
      </c>
      <c r="G52" s="20">
        <v>0</v>
      </c>
      <c r="H52" s="20">
        <v>278.52787645930999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260.11458498670999</v>
      </c>
      <c r="H53" s="20">
        <v>260.11458498670999</v>
      </c>
    </row>
    <row r="54" spans="1:8" x14ac:dyDescent="0.3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50.358817795516003</v>
      </c>
      <c r="H54" s="20">
        <v>50.358817795516003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78.353838362624003</v>
      </c>
      <c r="H55" s="20">
        <v>78.353838362624003</v>
      </c>
    </row>
    <row r="56" spans="1:8" x14ac:dyDescent="0.3">
      <c r="A56" s="6">
        <v>11</v>
      </c>
      <c r="B56" s="6" t="s">
        <v>57</v>
      </c>
      <c r="C56" s="7" t="s">
        <v>54</v>
      </c>
      <c r="D56" s="20">
        <v>0</v>
      </c>
      <c r="E56" s="20">
        <v>0</v>
      </c>
      <c r="F56" s="20">
        <v>0</v>
      </c>
      <c r="G56" s="20">
        <v>0.91201866641171003</v>
      </c>
      <c r="H56" s="20">
        <v>0.91201866641171003</v>
      </c>
    </row>
    <row r="57" spans="1:8" x14ac:dyDescent="0.3">
      <c r="A57" s="6">
        <v>12</v>
      </c>
      <c r="B57" s="6" t="s">
        <v>58</v>
      </c>
      <c r="C57" s="7" t="s">
        <v>50</v>
      </c>
      <c r="D57" s="20">
        <v>0</v>
      </c>
      <c r="E57" s="20">
        <v>0</v>
      </c>
      <c r="F57" s="20">
        <v>0</v>
      </c>
      <c r="G57" s="20">
        <v>72.827594593897004</v>
      </c>
      <c r="H57" s="20">
        <v>72.827594593897004</v>
      </c>
    </row>
    <row r="58" spans="1:8" ht="16.95" customHeight="1" x14ac:dyDescent="0.3">
      <c r="A58" s="6"/>
      <c r="B58" s="9"/>
      <c r="C58" s="9" t="s">
        <v>59</v>
      </c>
      <c r="D58" s="20">
        <v>267.30076543081998</v>
      </c>
      <c r="E58" s="20">
        <v>11.227111028495999</v>
      </c>
      <c r="F58" s="20">
        <v>0</v>
      </c>
      <c r="G58" s="20">
        <v>558.92145584929995</v>
      </c>
      <c r="H58" s="20">
        <v>837.44933230861</v>
      </c>
    </row>
    <row r="59" spans="1:8" ht="16.95" customHeight="1" x14ac:dyDescent="0.3">
      <c r="A59" s="6"/>
      <c r="B59" s="9"/>
      <c r="C59" s="9" t="s">
        <v>60</v>
      </c>
      <c r="D59" s="20">
        <v>10515.794668676001</v>
      </c>
      <c r="E59" s="20">
        <v>441.38462169883002</v>
      </c>
      <c r="F59" s="20">
        <v>3821.7702800983002</v>
      </c>
      <c r="G59" s="20">
        <v>558.92145584929995</v>
      </c>
      <c r="H59" s="20">
        <v>15337.871026322</v>
      </c>
    </row>
    <row r="60" spans="1:8" ht="16.95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63</v>
      </c>
      <c r="D63" s="20">
        <v>10515.794668676001</v>
      </c>
      <c r="E63" s="20">
        <v>441.38462169883002</v>
      </c>
      <c r="F63" s="20">
        <v>3821.7702800983002</v>
      </c>
      <c r="G63" s="20">
        <v>558.92145584929995</v>
      </c>
      <c r="H63" s="20">
        <v>15337.871026322</v>
      </c>
    </row>
    <row r="64" spans="1:8" ht="153" customHeight="1" x14ac:dyDescent="0.3">
      <c r="A64" s="6"/>
      <c r="B64" s="9"/>
      <c r="C64" s="9" t="s">
        <v>64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65</v>
      </c>
      <c r="C65" s="7" t="s">
        <v>66</v>
      </c>
      <c r="D65" s="20">
        <v>0</v>
      </c>
      <c r="E65" s="20">
        <v>0</v>
      </c>
      <c r="F65" s="20">
        <v>0</v>
      </c>
      <c r="G65" s="20">
        <v>1477.0959021053</v>
      </c>
      <c r="H65" s="20">
        <v>1477.0959021053</v>
      </c>
    </row>
    <row r="66" spans="1:8" x14ac:dyDescent="0.3">
      <c r="A66" s="6">
        <v>14</v>
      </c>
      <c r="B66" s="6" t="s">
        <v>79</v>
      </c>
      <c r="C66" s="7" t="s">
        <v>80</v>
      </c>
      <c r="D66" s="20">
        <v>0</v>
      </c>
      <c r="E66" s="20">
        <v>0</v>
      </c>
      <c r="F66" s="20">
        <v>0</v>
      </c>
      <c r="G66" s="20">
        <v>21.023167503900002</v>
      </c>
      <c r="H66" s="20">
        <v>21.023167503900002</v>
      </c>
    </row>
    <row r="67" spans="1:8" ht="16.95" customHeight="1" x14ac:dyDescent="0.3">
      <c r="A67" s="6"/>
      <c r="B67" s="9"/>
      <c r="C67" s="9" t="s">
        <v>78</v>
      </c>
      <c r="D67" s="20">
        <v>0</v>
      </c>
      <c r="E67" s="20">
        <v>0</v>
      </c>
      <c r="F67" s="20">
        <v>0</v>
      </c>
      <c r="G67" s="20">
        <v>1498.1190696092001</v>
      </c>
      <c r="H67" s="20">
        <v>1498.1190696092001</v>
      </c>
    </row>
    <row r="68" spans="1:8" ht="16.95" customHeight="1" x14ac:dyDescent="0.3">
      <c r="A68" s="6"/>
      <c r="B68" s="9"/>
      <c r="C68" s="9" t="s">
        <v>77</v>
      </c>
      <c r="D68" s="20">
        <v>10515.794668676001</v>
      </c>
      <c r="E68" s="20">
        <v>441.38462169883002</v>
      </c>
      <c r="F68" s="20">
        <v>3821.7702800983002</v>
      </c>
      <c r="G68" s="20">
        <v>2057.0405254584998</v>
      </c>
      <c r="H68" s="20">
        <v>16835.990095932</v>
      </c>
    </row>
    <row r="69" spans="1:8" ht="16.95" customHeight="1" x14ac:dyDescent="0.3">
      <c r="A69" s="6"/>
      <c r="B69" s="9"/>
      <c r="C69" s="9" t="s">
        <v>76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75</v>
      </c>
      <c r="C70" s="7" t="s">
        <v>74</v>
      </c>
      <c r="D70" s="20">
        <f>D68 * 3%</f>
        <v>315.47384006028</v>
      </c>
      <c r="E70" s="20">
        <f>E68 * 3%</f>
        <v>13.2415386509649</v>
      </c>
      <c r="F70" s="20">
        <f>F68 * 3%</f>
        <v>114.653108402949</v>
      </c>
      <c r="G70" s="20">
        <f>G68 * 3%</f>
        <v>61.711215763754993</v>
      </c>
      <c r="H70" s="20">
        <f>SUM(D70:G70)</f>
        <v>505.07970287794888</v>
      </c>
    </row>
    <row r="71" spans="1:8" ht="16.95" customHeight="1" x14ac:dyDescent="0.3">
      <c r="A71" s="6"/>
      <c r="B71" s="9"/>
      <c r="C71" s="9" t="s">
        <v>73</v>
      </c>
      <c r="D71" s="20">
        <f>D70</f>
        <v>315.47384006028</v>
      </c>
      <c r="E71" s="20">
        <f>E70</f>
        <v>13.2415386509649</v>
      </c>
      <c r="F71" s="20">
        <f>F70</f>
        <v>114.653108402949</v>
      </c>
      <c r="G71" s="20">
        <f>G70</f>
        <v>61.711215763754993</v>
      </c>
      <c r="H71" s="20">
        <f>SUM(D71:G71)</f>
        <v>505.07970287794888</v>
      </c>
    </row>
    <row r="72" spans="1:8" ht="16.95" customHeight="1" x14ac:dyDescent="0.3">
      <c r="A72" s="6"/>
      <c r="B72" s="9"/>
      <c r="C72" s="9" t="s">
        <v>72</v>
      </c>
      <c r="D72" s="20">
        <f>D71 + D68</f>
        <v>10831.268508736281</v>
      </c>
      <c r="E72" s="20">
        <f>E71 + E68</f>
        <v>454.62616034979493</v>
      </c>
      <c r="F72" s="20">
        <f>F71 + F68</f>
        <v>3936.4233885012491</v>
      </c>
      <c r="G72" s="20">
        <f>G71 + G68</f>
        <v>2118.7517412222546</v>
      </c>
      <c r="H72" s="20">
        <f>SUM(D72:G72)</f>
        <v>17341.069798809578</v>
      </c>
    </row>
    <row r="73" spans="1:8" ht="16.95" customHeight="1" x14ac:dyDescent="0.3">
      <c r="A73" s="6"/>
      <c r="B73" s="9"/>
      <c r="C73" s="9" t="s">
        <v>71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70</v>
      </c>
      <c r="C74" s="7" t="s">
        <v>69</v>
      </c>
      <c r="D74" s="20">
        <f>D72 * 20%</f>
        <v>2166.2537017472564</v>
      </c>
      <c r="E74" s="20">
        <f>E72 * 20%</f>
        <v>90.925232069958994</v>
      </c>
      <c r="F74" s="20">
        <f>F72 * 20%</f>
        <v>787.28467770024986</v>
      </c>
      <c r="G74" s="20">
        <f>G72 * 20%</f>
        <v>423.75034824445095</v>
      </c>
      <c r="H74" s="20">
        <f>SUM(D74:G74)</f>
        <v>3468.2139597619162</v>
      </c>
    </row>
    <row r="75" spans="1:8" ht="16.95" customHeight="1" x14ac:dyDescent="0.3">
      <c r="A75" s="6"/>
      <c r="B75" s="9"/>
      <c r="C75" s="9" t="s">
        <v>68</v>
      </c>
      <c r="D75" s="20">
        <f>D74</f>
        <v>2166.2537017472564</v>
      </c>
      <c r="E75" s="20">
        <f>E74</f>
        <v>90.925232069958994</v>
      </c>
      <c r="F75" s="20">
        <f>F74</f>
        <v>787.28467770024986</v>
      </c>
      <c r="G75" s="20">
        <f>G74</f>
        <v>423.75034824445095</v>
      </c>
      <c r="H75" s="20">
        <f>SUM(D75:G75)</f>
        <v>3468.2139597619162</v>
      </c>
    </row>
    <row r="76" spans="1:8" ht="16.95" customHeight="1" x14ac:dyDescent="0.3">
      <c r="A76" s="6"/>
      <c r="B76" s="9"/>
      <c r="C76" s="9" t="s">
        <v>67</v>
      </c>
      <c r="D76" s="20">
        <f>D75 + D72</f>
        <v>12997.522210483537</v>
      </c>
      <c r="E76" s="20">
        <f>E75 + E72</f>
        <v>545.55139241975394</v>
      </c>
      <c r="F76" s="20">
        <f>F75 + F72</f>
        <v>4723.7080662014987</v>
      </c>
      <c r="G76" s="20">
        <f>G75 + G72</f>
        <v>2542.5020894667055</v>
      </c>
      <c r="H76" s="20">
        <f>SUM(D76:G76)</f>
        <v>20809.283758571499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50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66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27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98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6185.4743085016999</v>
      </c>
      <c r="E13" s="19">
        <v>102.77764176426</v>
      </c>
      <c r="F13" s="19">
        <v>0</v>
      </c>
      <c r="G13" s="19">
        <v>0</v>
      </c>
      <c r="H13" s="19">
        <v>6288.2519502658997</v>
      </c>
      <c r="J13" s="5"/>
    </row>
    <row r="14" spans="1:14" ht="16.95" customHeight="1" x14ac:dyDescent="0.3">
      <c r="A14" s="6"/>
      <c r="B14" s="9"/>
      <c r="C14" s="9" t="s">
        <v>89</v>
      </c>
      <c r="D14" s="19">
        <v>6185.4743085016999</v>
      </c>
      <c r="E14" s="19">
        <v>102.77764176426</v>
      </c>
      <c r="F14" s="19">
        <v>0</v>
      </c>
      <c r="G14" s="19">
        <v>0</v>
      </c>
      <c r="H14" s="19">
        <v>6288.2519502658997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50</v>
      </c>
      <c r="D13" s="19">
        <v>0</v>
      </c>
      <c r="E13" s="19">
        <v>0</v>
      </c>
      <c r="F13" s="19">
        <v>0</v>
      </c>
      <c r="G13" s="19">
        <v>72.827594593897004</v>
      </c>
      <c r="H13" s="19">
        <v>72.827594593897004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72.827594593897004</v>
      </c>
      <c r="H14" s="19">
        <v>72.827594593897004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2025-11-18T08:10:43Z</dcterms:modified>
</cp:coreProperties>
</file>